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Доходы" sheetId="2" r:id="rId1"/>
  </sheets>
  <calcPr calcId="124519" refMode="R1C1"/>
</workbook>
</file>

<file path=xl/calcChain.xml><?xml version="1.0" encoding="utf-8"?>
<calcChain xmlns="http://schemas.openxmlformats.org/spreadsheetml/2006/main">
  <c r="E83" i="2"/>
  <c r="E82"/>
  <c r="E81"/>
  <c r="E80"/>
  <c r="E79"/>
  <c r="E78"/>
  <c r="E77"/>
  <c r="E76"/>
  <c r="E75"/>
  <c r="E74"/>
  <c r="E73"/>
  <c r="E72"/>
  <c r="E71"/>
  <c r="E70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4"/>
  <c r="E33"/>
  <c r="E32"/>
  <c r="E31"/>
  <c r="E30"/>
  <c r="E29"/>
  <c r="E28"/>
  <c r="E27"/>
  <c r="E26"/>
  <c r="E25"/>
  <c r="E24"/>
  <c r="E23"/>
</calcChain>
</file>

<file path=xl/sharedStrings.xml><?xml version="1.0" encoding="utf-8"?>
<sst xmlns="http://schemas.openxmlformats.org/spreadsheetml/2006/main" count="329" uniqueCount="205">
  <si>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</si>
  <si>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</si>
  <si>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</si>
  <si>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</si>
  <si>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</si>
  <si>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</si>
  <si>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4</t>
  </si>
  <si>
    <t>5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</si>
  <si>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</si>
  <si>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</si>
  <si>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</si>
  <si>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</si>
  <si>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</si>
  <si>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</si>
  <si>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10010000000000000000</t>
  </si>
  <si>
    <t>НАЛОГИ НА ТОВАРЫ (РАБОТЫ, УСЛУГИ), РЕАЛИЗУЕМЫЕ НА ТЕРРИТОРИИ РОССИЙСКОЙ ФЕДЕРАЦИИ</t>
  </si>
  <si>
    <t>10010300000000000000</t>
  </si>
  <si>
    <t>Акцизы по подакцизным товарам (продукции), производимым на территории Российской Федерации</t>
  </si>
  <si>
    <t>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</si>
  <si>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</si>
  <si>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</si>
  <si>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</si>
  <si>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</si>
  <si>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</si>
  <si>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</si>
  <si>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</si>
  <si>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</si>
  <si>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</si>
  <si>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</si>
  <si>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</si>
  <si>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</si>
  <si>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</si>
  <si>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</si>
  <si>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</si>
  <si>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</si>
  <si>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</si>
  <si>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</si>
  <si>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</si>
  <si>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</si>
  <si>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</si>
  <si>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</si>
  <si>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</si>
  <si>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</si>
  <si>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</si>
  <si>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</si>
  <si>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</si>
  <si>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</si>
  <si>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</si>
  <si>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</si>
  <si>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</si>
  <si>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</si>
  <si>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</si>
  <si>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</si>
  <si>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</si>
  <si>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</si>
  <si>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</si>
  <si>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</si>
  <si>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</si>
  <si>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</si>
  <si>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</si>
  <si>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</si>
  <si>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городских поселений</t>
  </si>
  <si>
    <t>18210606033130000110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</si>
  <si>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</si>
  <si>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</si>
  <si>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городских поселений</t>
  </si>
  <si>
    <t>18210606043130000110</t>
  </si>
  <si>
    <t>91910000000000000000</t>
  </si>
  <si>
    <t>ДОХОДЫ ОТ ИСПОЛЬЗОВАНИЯ ИМУЩЕСТВА, НАХОДЯЩЕГОСЯ В ГОСУДАРСТВЕННОЙ И МУНИЦИПАЛЬНОЙ СОБСТВЕННОСТИ</t>
  </si>
  <si>
    <t>91911100000000000000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</si>
  <si>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</si>
  <si>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91911105000000000120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</si>
  <si>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</si>
  <si>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91911105010000000120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</si>
  <si>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</si>
  <si>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91911105013130000120</t>
  </si>
  <si>
    <t>ДОХОДЫ ОТ ПРОДАЖИ МАТЕРИАЛЬНЫХ И НЕМАТЕРИАЛЬНЫХ АКТИВОВ</t>
  </si>
  <si>
    <t>91911400000000000000</t>
  </si>
  <si>
    <t>Доходы от продажи земельных участков, находящихся в государственной и муниципальной собственности</t>
  </si>
  <si>
    <t>91911406000000000430</t>
  </si>
  <si>
    <t>Доходы от продажи земельных участков, государственная собственность на которые не разграничена</t>
  </si>
  <si>
    <t>91911406010000000430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</si>
  <si>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</si>
  <si>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91911406013130000430</t>
  </si>
  <si>
    <t>97710000000000000000</t>
  </si>
  <si>
    <t>97711100000000000000</t>
  </si>
  <si>
    <t>97711105000000000120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</si>
  <si>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</si>
  <si>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97711105020000000120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</si>
  <si>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</si>
  <si>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97711105025130000120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</si>
  <si>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</si>
  <si>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97711105070000000120</t>
  </si>
  <si>
    <t>Доходы от сдачи в аренду имущества, составляющего казну городских поселений (за исключением земельных участков)</t>
  </si>
  <si>
    <t>97711105075130000120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</si>
  <si>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</si>
  <si>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97711109000000000120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</si>
  <si>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</si>
  <si>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97711109040000000120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</si>
  <si>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</si>
  <si>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97711109045130000120</t>
  </si>
  <si>
    <t>ДОХОДЫ ОТ ОКАЗАНИЯ ПЛАТНЫХ УСЛУГ И КОМПЕНСАЦИИ ЗАТРАТ ГОСУДАРСТВА</t>
  </si>
  <si>
    <t>97711300000000000000</t>
  </si>
  <si>
    <t>Доходы от оказания платных услуг (работ)</t>
  </si>
  <si>
    <t>97711301000000000130</t>
  </si>
  <si>
    <t>Прочие доходы от оказания платных услуг (работ)</t>
  </si>
  <si>
    <t>97711301990000000130</t>
  </si>
  <si>
    <t>Прочие доходы от оказания платных услуг (работ) получателями средств бюджетов городских поселений</t>
  </si>
  <si>
    <t>97711301995130000130</t>
  </si>
  <si>
    <t>97711301995135000130</t>
  </si>
  <si>
    <t>Доходы от компенсации затрат государства</t>
  </si>
  <si>
    <t>97711302000000000130</t>
  </si>
  <si>
    <t>Доходы, поступающие в порядке возмещения расходов, понесенных в связи с эксплуатацией имущества</t>
  </si>
  <si>
    <t>97711302060000000130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</si>
  <si>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</si>
  <si>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97711302065130000130</t>
  </si>
  <si>
    <t>ШТРАФЫ, САНКЦИИ, ВОЗМЕЩЕНИЕ УЩЕРБА</t>
  </si>
  <si>
    <t>97711600000000000000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</si>
  <si>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</si>
  <si>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97711602000020000140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</si>
  <si>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</si>
  <si>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97711602020020000140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</si>
  <si>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</si>
  <si>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97711607000010000140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</si>
  <si>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</si>
  <si>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97711607090000000140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</si>
  <si>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</si>
  <si>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97711607090130000140</t>
  </si>
  <si>
    <t>БЕЗВОЗМЕЗДНЫЕ ПОСТУПЛЕНИЯ</t>
  </si>
  <si>
    <t>97720000000000000000</t>
  </si>
  <si>
    <t>БЕЗВОЗМЕЗДНЫЕ ПОСТУПЛЕНИЯ ОТ ДРУГИХ БЮДЖЕТОВ БЮДЖЕТНОЙ СИСТЕМЫ РОССИЙСКОЙ ФЕДЕРАЦИИ</t>
  </si>
  <si>
    <t>97720200000000000000</t>
  </si>
  <si>
    <t>Дотации бюджетам бюджетной системы Российской Федерации</t>
  </si>
  <si>
    <t>97720210000000000150</t>
  </si>
  <si>
    <t>Дотации бюджетам на поддержку мер по обеспечению сбалансированности бюджетов</t>
  </si>
  <si>
    <t>97720215002000000150</t>
  </si>
  <si>
    <t>Дотации бюджетам городских поселений на поддержку мер по обеспечению сбалансированности бюджетов</t>
  </si>
  <si>
    <t>97720215002130000150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</si>
  <si>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</si>
  <si>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97720216001000000150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</si>
  <si>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</si>
  <si>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97720216001130000150</t>
  </si>
  <si>
    <t>Субсидии бюджетам бюджетной системы Российской Федерации (межбюджетные субсидии)</t>
  </si>
  <si>
    <t>97720220000000000150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</si>
  <si>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</si>
  <si>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97720225299000000150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</si>
  <si>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</si>
  <si>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97720225299130000150</t>
  </si>
  <si>
    <t>Субсидии бюджетам на поддержку отрасли культуры</t>
  </si>
  <si>
    <t>97720225519000000150</t>
  </si>
  <si>
    <t>Субсидии бюджетам городских поселений на поддержку отрасли культуры</t>
  </si>
  <si>
    <t>97720225519130000150</t>
  </si>
  <si>
    <t>Субсидии бюджетам на реализацию программ формирования современной городской среды</t>
  </si>
  <si>
    <t>97720225555000000150</t>
  </si>
  <si>
    <t>Субсидии бюджетам городских поселений на реализацию программ формирования современной городской среды</t>
  </si>
  <si>
    <t>97720225555130000150</t>
  </si>
  <si>
    <t>Прочие субсидии</t>
  </si>
  <si>
    <t>97720229999000000150</t>
  </si>
  <si>
    <t>Прочие субсидии бюджетам городских поселений</t>
  </si>
  <si>
    <t>97720229999130000150</t>
  </si>
  <si>
    <t>Субсидии бюджетам городских поселений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</si>
  <si>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97720229999131300150</t>
  </si>
  <si>
    <t>Субсидии бюджетам городских поселений на 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</si>
  <si>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97720229999131400150</t>
  </si>
  <si>
    <t>Субсидии бюджетам городских поселений на создание мест (площадок) накопления твердых коммунальных отходов</t>
  </si>
  <si>
    <t>97720229999131800150</t>
  </si>
  <si>
    <t>Субсидии бюджетам городских поселений на обеспечение мер по поддержке перевозчиков. осуществляющих регулярные перевозки пассажиров и багажа автомобильным транспортом и (или) городским наземным электроческим транспортом</t>
  </si>
  <si>
    <t>97720229999132100150</t>
  </si>
  <si>
    <t>Субсидии бюджетам городских поселений на выполнение расходных обязательств муниципальных образований</t>
  </si>
  <si>
    <t>97720229999137000150</t>
  </si>
  <si>
    <t>Субвенции бюджетам бюджетной системы Российской Федерации</t>
  </si>
  <si>
    <t>97720230000000000150</t>
  </si>
  <si>
    <t>Субвенции местным бюджетам на выполнение передаваемых полномочий субъектов Российской Федерации</t>
  </si>
  <si>
    <t>97720230024000000150</t>
  </si>
  <si>
    <t>Субвенции бюджетам городских поселений на выполнение передаваемых полномочий субъектов Российской Федерации</t>
  </si>
  <si>
    <t>97720230024130000150</t>
  </si>
  <si>
    <t>Субвенции бюджетам городских поселений на выполнение государственных полномочий по созданию и деятельности в муницпальных образованиях административных комиссий</t>
  </si>
  <si>
    <t>97720230024132400150</t>
  </si>
  <si>
    <t>Иные межбюджетные трансферты</t>
  </si>
  <si>
    <t>97720240000000000150</t>
  </si>
  <si>
    <t>Прочие межбюджетные трансферты, передаваемые бюджетам</t>
  </si>
  <si>
    <t>97720249999000000150</t>
  </si>
  <si>
    <t>Прочие межбюджетные трансферты, передаваемые бюджетам городских поселений</t>
  </si>
  <si>
    <t>97720249999130000150</t>
  </si>
  <si>
    <t>Иные межбюджетные трансферты бюджетам городских поселений для реализации мероприятий по муниципальной целевой программе Лузского района Кировской области "Развитие культуры в Лузском районе Кировской области"</t>
  </si>
  <si>
    <t>97720249999131200150</t>
  </si>
  <si>
    <t>Иные межбюджетные трансферты бюджетам городских поселений на реализацию мероприятий по муниципальной программе Лузского района Кировской области "Развитие физической культуры и спорта"</t>
  </si>
  <si>
    <t>97720249999131500150</t>
  </si>
  <si>
    <t>Иные межбюджетные трансферты бюджетам городских поселений на реализацию мероприятий муниципальной программы Лузского района Кировской области "Развитие строительства и архитектуры"</t>
  </si>
  <si>
    <t>97720249999138100150</t>
  </si>
  <si>
    <t>Иные межбюджетные трансферты бюджетам поселений на реализацию муниципальной программы Лузского района Кировской области "Развитие коммунальной и жилищной инфраструктуры"</t>
  </si>
  <si>
    <t>97720249999138300150</t>
  </si>
  <si>
    <t>Иные межбюджетные трансферты бюджетам городских поселений на реализацию мероприятий муниципальной программы Лузского района Кировской области "Развитие транспортной системы Лузского района"</t>
  </si>
  <si>
    <t>97720249999138400150</t>
  </si>
  <si>
    <t>ПРОЧИЕ БЕЗВОЗМЕЗДНЫЕ ПОСТУПЛЕНИЯ</t>
  </si>
  <si>
    <t>97720700000000000000</t>
  </si>
  <si>
    <t>Прочие безвозмездные поступления в бюджеты городских поселений</t>
  </si>
  <si>
    <t>97720705000130000150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</si>
  <si>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</si>
  <si>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97720705020130000150</t>
  </si>
  <si>
    <t xml:space="preserve">          Доходы бюджета Лузского городского поселения по кодам классификации доходов бюджета за 1 полугодие 2020 года</t>
  </si>
  <si>
    <t>Приложение №1</t>
  </si>
  <si>
    <t>к постановлению администрации Лузского городского поселения</t>
  </si>
  <si>
    <t>тыс.руб.</t>
  </si>
  <si>
    <t>от 23.09.2020 № 194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</si>
</sst>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7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u/>
      <sz val="9"/>
      <color rgb="FF000000"/>
      <name val="Arial"/>
    </font>
    <font>
      <sz val="9"/>
      <color rgb="FF000000"/>
      <name val="Calibri"/>
      <scheme val="minor"/>
    </font>
    <font>
      <sz val="7"/>
      <color rgb="FF000000"/>
      <name val="Arial"/>
    </font>
    <font>
      <sz val="9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165" fontId="12" fillId="0" borderId="22">
      <alignment horizontal="right" vertical="center" shrinkToFit="1"/>
    </xf>
    <xf numFmtId="165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3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38">
      <alignment horizontal="left" wrapText="1" inden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2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/>
    </xf>
    <xf numFmtId="0" fontId="15" fillId="0" borderId="1"/>
    <xf numFmtId="0" fontId="15" fillId="0" borderId="2">
      <alignment horizontal="center" wrapText="1"/>
    </xf>
    <xf numFmtId="0" fontId="16" fillId="0" borderId="1">
      <alignment horizontal="center"/>
    </xf>
    <xf numFmtId="0" fontId="17" fillId="0" borderId="1"/>
    <xf numFmtId="0" fontId="18" fillId="0" borderId="1">
      <alignment horizontal="left" vertical="top"/>
    </xf>
    <xf numFmtId="0" fontId="18" fillId="0" borderId="1">
      <alignment horizontal="center" vertical="top"/>
    </xf>
    <xf numFmtId="0" fontId="18" fillId="0" borderId="34">
      <alignment horizontal="center"/>
    </xf>
    <xf numFmtId="0" fontId="18" fillId="0" borderId="34">
      <alignment horizontal="center" vertical="top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5" fillId="0" borderId="2">
      <alignment horizontal="left" wrapText="1"/>
    </xf>
    <xf numFmtId="0" fontId="18" fillId="0" borderId="1">
      <alignment horizontal="left"/>
    </xf>
    <xf numFmtId="0" fontId="15" fillId="0" borderId="1">
      <alignment horizontal="left" wrapText="1"/>
    </xf>
    <xf numFmtId="0" fontId="15" fillId="0" borderId="2">
      <alignment horizontal="center"/>
    </xf>
    <xf numFmtId="0" fontId="14" fillId="0" borderId="1">
      <alignment horizontal="left" wrapText="1"/>
    </xf>
    <xf numFmtId="0" fontId="19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2" borderId="1"/>
    <xf numFmtId="0" fontId="20" fillId="0" borderId="1"/>
    <xf numFmtId="0" fontId="14" fillId="0" borderId="11">
      <alignment horizontal="left"/>
    </xf>
  </cellStyleXfs>
  <cellXfs count="40">
    <xf numFmtId="0" fontId="0" fillId="0" borderId="0" xfId="0"/>
    <xf numFmtId="0" fontId="0" fillId="0" borderId="0" xfId="0" applyProtection="1">
      <protection locked="0"/>
    </xf>
    <xf numFmtId="0" fontId="3" fillId="0" borderId="1" xfId="3" applyNumberFormat="1" applyProtection="1"/>
    <xf numFmtId="0" fontId="6" fillId="0" borderId="4" xfId="29" applyNumberFormat="1" applyProtection="1">
      <alignment horizontal="center" vertical="center"/>
    </xf>
    <xf numFmtId="49" fontId="6" fillId="0" borderId="15" xfId="33" applyNumberFormat="1" applyProtection="1">
      <alignment horizontal="center" vertical="center"/>
    </xf>
    <xf numFmtId="49" fontId="6" fillId="0" borderId="11" xfId="38" applyNumberFormat="1" applyProtection="1">
      <alignment horizontal="center" wrapText="1"/>
    </xf>
    <xf numFmtId="49" fontId="6" fillId="0" borderId="22" xfId="44" applyNumberForma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6" fillId="0" borderId="4" xfId="30" applyNumberFormat="1" applyAlignment="1" applyProtection="1">
      <alignment horizontal="center" vertical="center"/>
    </xf>
    <xf numFmtId="49" fontId="6" fillId="0" borderId="11" xfId="39" applyNumberFormat="1" applyAlignment="1" applyProtection="1">
      <alignment horizontal="center" vertical="center"/>
    </xf>
    <xf numFmtId="4" fontId="6" fillId="0" borderId="22" xfId="45" applyNumberFormat="1" applyAlignment="1" applyProtection="1">
      <alignment horizontal="center" shrinkToFit="1"/>
    </xf>
    <xf numFmtId="49" fontId="6" fillId="0" borderId="11" xfId="27" applyNumberFormat="1" applyAlignment="1" applyProtection="1">
      <alignment horizontal="center" vertical="top" wrapText="1"/>
    </xf>
    <xf numFmtId="165" fontId="6" fillId="0" borderId="11" xfId="40" applyNumberFormat="1" applyAlignment="1" applyProtection="1">
      <alignment horizontal="center" vertical="center" shrinkToFit="1"/>
    </xf>
    <xf numFmtId="4" fontId="25" fillId="0" borderId="15" xfId="34" applyNumberFormat="1" applyFont="1" applyAlignment="1" applyProtection="1">
      <alignment horizontal="center" vertical="center" shrinkToFit="1"/>
    </xf>
    <xf numFmtId="0" fontId="23" fillId="0" borderId="1" xfId="0" applyFont="1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6" fillId="0" borderId="41" xfId="29" applyNumberFormat="1" applyBorder="1" applyProtection="1">
      <alignment horizontal="center" vertical="center"/>
    </xf>
    <xf numFmtId="49" fontId="6" fillId="0" borderId="42" xfId="32" applyNumberFormat="1" applyBorder="1" applyProtection="1">
      <alignment horizontal="center" wrapText="1"/>
    </xf>
    <xf numFmtId="49" fontId="6" fillId="0" borderId="12" xfId="37" applyNumberFormat="1" applyBorder="1" applyProtection="1">
      <alignment horizontal="center" wrapText="1"/>
    </xf>
    <xf numFmtId="49" fontId="6" fillId="0" borderId="43" xfId="43" applyNumberFormat="1" applyBorder="1" applyProtection="1">
      <alignment horizontal="center" shrinkToFit="1"/>
    </xf>
    <xf numFmtId="0" fontId="6" fillId="0" borderId="45" xfId="28" applyNumberFormat="1" applyBorder="1" applyProtection="1">
      <alignment horizontal="center" vertical="center"/>
    </xf>
    <xf numFmtId="0" fontId="25" fillId="0" borderId="46" xfId="31" applyNumberFormat="1" applyFont="1" applyBorder="1" applyProtection="1">
      <alignment horizontal="left" wrapText="1"/>
    </xf>
    <xf numFmtId="0" fontId="6" fillId="0" borderId="47" xfId="36" applyNumberFormat="1" applyBorder="1" applyProtection="1">
      <alignment horizontal="left" wrapText="1"/>
    </xf>
    <xf numFmtId="0" fontId="6" fillId="0" borderId="48" xfId="42" applyNumberFormat="1" applyBorder="1" applyProtection="1">
      <alignment horizontal="left" wrapText="1"/>
    </xf>
    <xf numFmtId="0" fontId="6" fillId="0" borderId="49" xfId="42" applyNumberFormat="1" applyBorder="1" applyProtection="1">
      <alignment horizontal="left" wrapText="1"/>
    </xf>
    <xf numFmtId="0" fontId="23" fillId="0" borderId="1" xfId="0" applyFont="1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24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4" fillId="0" borderId="1" xfId="0" applyFont="1" applyBorder="1" applyAlignment="1" applyProtection="1">
      <alignment wrapText="1"/>
      <protection locked="0"/>
    </xf>
    <xf numFmtId="0" fontId="6" fillId="0" borderId="44" xfId="26" applyNumberFormat="1" applyBorder="1" applyProtection="1">
      <alignment horizontal="center" vertical="top" wrapText="1"/>
    </xf>
    <xf numFmtId="0" fontId="6" fillId="0" borderId="45" xfId="26" applyBorder="1">
      <alignment horizontal="center" vertical="top" wrapText="1"/>
    </xf>
    <xf numFmtId="0" fontId="26" fillId="0" borderId="1" xfId="25" applyNumberFormat="1" applyFont="1" applyBorder="1" applyAlignment="1" applyProtection="1">
      <alignment horizontal="right"/>
    </xf>
    <xf numFmtId="0" fontId="26" fillId="0" borderId="2" xfId="25" applyFont="1" applyAlignment="1">
      <alignment horizontal="right"/>
    </xf>
    <xf numFmtId="0" fontId="6" fillId="0" borderId="12" xfId="26" applyNumberFormat="1" applyBorder="1" applyProtection="1">
      <alignment horizontal="center" vertical="top" wrapText="1"/>
    </xf>
    <xf numFmtId="0" fontId="6" fillId="0" borderId="12" xfId="26" applyBorder="1">
      <alignment horizontal="center" vertical="top" wrapText="1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49" fontId="6" fillId="0" borderId="11" xfId="27" applyNumberFormat="1" applyAlignment="1" applyProtection="1">
      <alignment horizontal="center" vertical="top" wrapText="1"/>
    </xf>
    <xf numFmtId="49" fontId="6" fillId="0" borderId="11" xfId="27" applyAlignment="1">
      <alignment horizontal="center" vertical="top" wrapText="1"/>
    </xf>
  </cellXfs>
  <cellStyles count="168">
    <cellStyle name="br" xfId="162"/>
    <cellStyle name="col" xfId="161"/>
    <cellStyle name="st166" xfId="158"/>
    <cellStyle name="style0" xfId="163"/>
    <cellStyle name="td" xfId="164"/>
    <cellStyle name="tr" xfId="160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7"/>
    <cellStyle name="xl128" xfId="105"/>
    <cellStyle name="xl129" xfId="106"/>
    <cellStyle name="xl130" xfId="108"/>
    <cellStyle name="xl131" xfId="109"/>
    <cellStyle name="xl132" xfId="111"/>
    <cellStyle name="xl133" xfId="110"/>
    <cellStyle name="xl134" xfId="133"/>
    <cellStyle name="xl135" xfId="135"/>
    <cellStyle name="xl136" xfId="141"/>
    <cellStyle name="xl137" xfId="145"/>
    <cellStyle name="xl138" xfId="148"/>
    <cellStyle name="xl139" xfId="152"/>
    <cellStyle name="xl140" xfId="153"/>
    <cellStyle name="xl141" xfId="146"/>
    <cellStyle name="xl142" xfId="112"/>
    <cellStyle name="xl143" xfId="121"/>
    <cellStyle name="xl144" xfId="136"/>
    <cellStyle name="xl145" xfId="142"/>
    <cellStyle name="xl146" xfId="149"/>
    <cellStyle name="xl147" xfId="151"/>
    <cellStyle name="xl148" xfId="113"/>
    <cellStyle name="xl149" xfId="117"/>
    <cellStyle name="xl150" xfId="122"/>
    <cellStyle name="xl151" xfId="126"/>
    <cellStyle name="xl152" xfId="134"/>
    <cellStyle name="xl153" xfId="137"/>
    <cellStyle name="xl154" xfId="150"/>
    <cellStyle name="xl155" xfId="155"/>
    <cellStyle name="xl156" xfId="159"/>
    <cellStyle name="xl157" xfId="114"/>
    <cellStyle name="xl158" xfId="118"/>
    <cellStyle name="xl159" xfId="123"/>
    <cellStyle name="xl160" xfId="156"/>
    <cellStyle name="xl161" xfId="167"/>
    <cellStyle name="xl162" xfId="157"/>
    <cellStyle name="xl163" xfId="119"/>
    <cellStyle name="xl164" xfId="124"/>
    <cellStyle name="xl165" xfId="127"/>
    <cellStyle name="xl166" xfId="130"/>
    <cellStyle name="xl167" xfId="138"/>
    <cellStyle name="xl168" xfId="143"/>
    <cellStyle name="xl169" xfId="154"/>
    <cellStyle name="xl170" xfId="147"/>
    <cellStyle name="xl171" xfId="140"/>
    <cellStyle name="xl172" xfId="115"/>
    <cellStyle name="xl173" xfId="128"/>
    <cellStyle name="xl174" xfId="131"/>
    <cellStyle name="xl175" xfId="144"/>
    <cellStyle name="xl176" xfId="139"/>
    <cellStyle name="xl177" xfId="116"/>
    <cellStyle name="xl178" xfId="120"/>
    <cellStyle name="xl179" xfId="125"/>
    <cellStyle name="xl180" xfId="129"/>
    <cellStyle name="xl181" xfId="132"/>
    <cellStyle name="xl21" xfId="165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6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tabSelected="1" zoomScaleSheetLayoutView="100" workbookViewId="0">
      <selection activeCell="E5" sqref="E5"/>
    </sheetView>
  </sheetViews>
  <sheetFormatPr defaultRowHeight="15"/>
  <cols>
    <col min="1" max="1" width="63.42578125" style="1" customWidth="1"/>
    <col min="2" max="2" width="5.85546875" style="1" customWidth="1"/>
    <col min="3" max="3" width="21.140625" style="1" customWidth="1"/>
    <col min="4" max="4" width="20.7109375" style="7" customWidth="1"/>
    <col min="5" max="5" width="21" style="7" customWidth="1"/>
    <col min="6" max="6" width="9.140625" style="1" customWidth="1"/>
    <col min="7" max="16384" width="9.140625" style="1"/>
  </cols>
  <sheetData>
    <row r="2" spans="1:6" ht="15.75" customHeight="1">
      <c r="E2" s="27" t="s">
        <v>201</v>
      </c>
      <c r="F2" s="28"/>
    </row>
    <row r="3" spans="1:6" ht="30" customHeight="1">
      <c r="E3" s="29" t="s">
        <v>202</v>
      </c>
      <c r="F3" s="29"/>
    </row>
    <row r="4" spans="1:6">
      <c r="E4" s="27" t="s">
        <v>204</v>
      </c>
      <c r="F4" s="27"/>
    </row>
    <row r="7" spans="1:6">
      <c r="A7" s="25" t="s">
        <v>200</v>
      </c>
      <c r="B7" s="26"/>
      <c r="C7" s="26"/>
      <c r="D7" s="26"/>
      <c r="E7" s="26"/>
    </row>
    <row r="8" spans="1:6">
      <c r="A8" s="14"/>
      <c r="B8" s="15"/>
      <c r="C8" s="15"/>
      <c r="D8" s="15"/>
      <c r="E8" s="15"/>
    </row>
    <row r="9" spans="1:6" ht="14.1" customHeight="1">
      <c r="A9" s="32" t="s">
        <v>203</v>
      </c>
      <c r="B9" s="33"/>
      <c r="C9" s="33"/>
      <c r="D9" s="33"/>
      <c r="E9" s="33"/>
      <c r="F9" s="2"/>
    </row>
    <row r="10" spans="1:6" ht="12.75" customHeight="1">
      <c r="A10" s="30" t="s">
        <v>0</v>
      </c>
      <c r="B10" s="34" t="s">
        <v>1</v>
      </c>
      <c r="C10" s="36" t="s">
        <v>2</v>
      </c>
      <c r="D10" s="38" t="s">
        <v>3</v>
      </c>
      <c r="E10" s="11" t="s">
        <v>4</v>
      </c>
      <c r="F10" s="2"/>
    </row>
    <row r="11" spans="1:6" ht="9.9499999999999993" customHeight="1">
      <c r="A11" s="31"/>
      <c r="B11" s="35"/>
      <c r="C11" s="37"/>
      <c r="D11" s="39"/>
      <c r="E11" s="38" t="s">
        <v>5</v>
      </c>
      <c r="F11" s="2"/>
    </row>
    <row r="12" spans="1:6" ht="5.25" customHeight="1">
      <c r="A12" s="31"/>
      <c r="B12" s="35"/>
      <c r="C12" s="37"/>
      <c r="D12" s="39"/>
      <c r="E12" s="39"/>
      <c r="F12" s="2"/>
    </row>
    <row r="13" spans="1:6" ht="9.75" hidden="1" customHeight="1">
      <c r="A13" s="31"/>
      <c r="B13" s="35"/>
      <c r="C13" s="37"/>
      <c r="D13" s="39"/>
      <c r="E13" s="39"/>
      <c r="F13" s="2"/>
    </row>
    <row r="14" spans="1:6" ht="6" hidden="1" customHeight="1">
      <c r="A14" s="31"/>
      <c r="B14" s="35"/>
      <c r="C14" s="37"/>
      <c r="D14" s="39"/>
      <c r="E14" s="39"/>
      <c r="F14" s="2"/>
    </row>
    <row r="15" spans="1:6" ht="9" customHeight="1" thickBot="1">
      <c r="A15" s="20">
        <v>1</v>
      </c>
      <c r="B15" s="16">
        <v>2</v>
      </c>
      <c r="C15" s="3">
        <v>3</v>
      </c>
      <c r="D15" s="8" t="s">
        <v>6</v>
      </c>
      <c r="E15" s="8" t="s">
        <v>7</v>
      </c>
      <c r="F15" s="2"/>
    </row>
    <row r="16" spans="1:6" ht="12.95" customHeight="1">
      <c r="A16" s="21" t="s">
        <v>8</v>
      </c>
      <c r="B16" s="17" t="s">
        <v>9</v>
      </c>
      <c r="C16" s="4" t="s">
        <v>10</v>
      </c>
      <c r="D16" s="13">
        <v>55317.85</v>
      </c>
      <c r="E16" s="13">
        <v>25053.645240000002</v>
      </c>
      <c r="F16" s="2"/>
    </row>
    <row r="17" spans="1:6" ht="12.75" customHeight="1">
      <c r="A17" s="22" t="s">
        <v>12</v>
      </c>
      <c r="B17" s="18"/>
      <c r="C17" s="5"/>
      <c r="D17" s="9"/>
      <c r="E17" s="12"/>
      <c r="F17" s="2"/>
    </row>
    <row r="18" spans="1:6" ht="12.75" customHeight="1">
      <c r="A18" s="23" t="s">
        <v>13</v>
      </c>
      <c r="B18" s="19" t="s">
        <v>9</v>
      </c>
      <c r="C18" s="6" t="s">
        <v>14</v>
      </c>
      <c r="D18" s="10">
        <v>2389.1</v>
      </c>
      <c r="E18" s="10">
        <v>971.62990000000002</v>
      </c>
      <c r="F18" s="2"/>
    </row>
    <row r="19" spans="1:6" ht="25.5" customHeight="1">
      <c r="A19" s="23" t="s">
        <v>15</v>
      </c>
      <c r="B19" s="19" t="s">
        <v>9</v>
      </c>
      <c r="C19" s="6" t="s">
        <v>16</v>
      </c>
      <c r="D19" s="10">
        <v>2389.1</v>
      </c>
      <c r="E19" s="10">
        <v>971.62990000000002</v>
      </c>
      <c r="F19" s="2"/>
    </row>
    <row r="20" spans="1:6" ht="25.5" customHeight="1">
      <c r="A20" s="23" t="s">
        <v>17</v>
      </c>
      <c r="B20" s="19" t="s">
        <v>9</v>
      </c>
      <c r="C20" s="6" t="s">
        <v>18</v>
      </c>
      <c r="D20" s="10">
        <v>2389.1</v>
      </c>
      <c r="E20" s="10">
        <v>971.62990000000002</v>
      </c>
      <c r="F20" s="2"/>
    </row>
    <row r="21" spans="1:6" ht="47.25" customHeight="1">
      <c r="A21" s="23" t="s">
        <v>19</v>
      </c>
      <c r="B21" s="19" t="s">
        <v>9</v>
      </c>
      <c r="C21" s="6" t="s">
        <v>20</v>
      </c>
      <c r="D21" s="10">
        <v>1094.8</v>
      </c>
      <c r="E21" s="10">
        <v>460.33958000000001</v>
      </c>
      <c r="F21" s="2"/>
    </row>
    <row r="22" spans="1:6" ht="69.75" customHeight="1">
      <c r="A22" s="23" t="s">
        <v>21</v>
      </c>
      <c r="B22" s="19" t="s">
        <v>9</v>
      </c>
      <c r="C22" s="6" t="s">
        <v>22</v>
      </c>
      <c r="D22" s="10" t="s">
        <v>11</v>
      </c>
      <c r="E22" s="10">
        <v>460.33958000000001</v>
      </c>
      <c r="F22" s="2"/>
    </row>
    <row r="23" spans="1:6" ht="45.75" customHeight="1">
      <c r="A23" s="23" t="s">
        <v>23</v>
      </c>
      <c r="B23" s="19" t="s">
        <v>9</v>
      </c>
      <c r="C23" s="6" t="s">
        <v>24</v>
      </c>
      <c r="D23" s="10">
        <v>5.6</v>
      </c>
      <c r="E23" s="10">
        <f>3011.9/1000</f>
        <v>3.0119000000000002</v>
      </c>
      <c r="F23" s="2"/>
    </row>
    <row r="24" spans="1:6" ht="66" customHeight="1">
      <c r="A24" s="23" t="s">
        <v>25</v>
      </c>
      <c r="B24" s="19" t="s">
        <v>9</v>
      </c>
      <c r="C24" s="6" t="s">
        <v>26</v>
      </c>
      <c r="D24" s="10" t="s">
        <v>11</v>
      </c>
      <c r="E24" s="10">
        <f>3011.9/1000</f>
        <v>3.0119000000000002</v>
      </c>
      <c r="F24" s="2"/>
    </row>
    <row r="25" spans="1:6" ht="48" customHeight="1">
      <c r="A25" s="23" t="s">
        <v>27</v>
      </c>
      <c r="B25" s="19" t="s">
        <v>9</v>
      </c>
      <c r="C25" s="6" t="s">
        <v>28</v>
      </c>
      <c r="D25" s="10">
        <v>1288.7</v>
      </c>
      <c r="E25" s="10">
        <f>599901.84/1000</f>
        <v>599.90183999999999</v>
      </c>
      <c r="F25" s="2"/>
    </row>
    <row r="26" spans="1:6" ht="66" customHeight="1">
      <c r="A26" s="23" t="s">
        <v>29</v>
      </c>
      <c r="B26" s="19" t="s">
        <v>9</v>
      </c>
      <c r="C26" s="6" t="s">
        <v>30</v>
      </c>
      <c r="D26" s="10" t="s">
        <v>11</v>
      </c>
      <c r="E26" s="10">
        <f>599901.84/1000</f>
        <v>599.90183999999999</v>
      </c>
      <c r="F26" s="2"/>
    </row>
    <row r="27" spans="1:6" ht="45.75" customHeight="1">
      <c r="A27" s="23" t="s">
        <v>31</v>
      </c>
      <c r="B27" s="19" t="s">
        <v>9</v>
      </c>
      <c r="C27" s="6" t="s">
        <v>32</v>
      </c>
      <c r="D27" s="10" t="s">
        <v>11</v>
      </c>
      <c r="E27" s="10">
        <f>--91623.42/1000</f>
        <v>91.623419999999996</v>
      </c>
      <c r="F27" s="2"/>
    </row>
    <row r="28" spans="1:6" ht="70.5" customHeight="1">
      <c r="A28" s="23" t="s">
        <v>33</v>
      </c>
      <c r="B28" s="19" t="s">
        <v>9</v>
      </c>
      <c r="C28" s="6" t="s">
        <v>34</v>
      </c>
      <c r="D28" s="10" t="s">
        <v>11</v>
      </c>
      <c r="E28" s="10">
        <f>-91623.42/1000</f>
        <v>-91.623419999999996</v>
      </c>
      <c r="F28" s="2"/>
    </row>
    <row r="29" spans="1:6" ht="17.25" customHeight="1">
      <c r="A29" s="23" t="s">
        <v>13</v>
      </c>
      <c r="B29" s="19" t="s">
        <v>9</v>
      </c>
      <c r="C29" s="6" t="s">
        <v>35</v>
      </c>
      <c r="D29" s="10">
        <v>15837.09</v>
      </c>
      <c r="E29" s="10">
        <f>6186502.24/1000</f>
        <v>6186.5022399999998</v>
      </c>
      <c r="F29" s="2"/>
    </row>
    <row r="30" spans="1:6">
      <c r="A30" s="23" t="s">
        <v>36</v>
      </c>
      <c r="B30" s="19" t="s">
        <v>9</v>
      </c>
      <c r="C30" s="6" t="s">
        <v>37</v>
      </c>
      <c r="D30" s="10">
        <v>11486.7</v>
      </c>
      <c r="E30" s="10">
        <f>5385718.81/1000</f>
        <v>5385.7188099999994</v>
      </c>
      <c r="F30" s="2"/>
    </row>
    <row r="31" spans="1:6">
      <c r="A31" s="23" t="s">
        <v>38</v>
      </c>
      <c r="B31" s="19" t="s">
        <v>9</v>
      </c>
      <c r="C31" s="6" t="s">
        <v>39</v>
      </c>
      <c r="D31" s="10">
        <v>11486.7</v>
      </c>
      <c r="E31" s="10">
        <f>5385718.81/1000</f>
        <v>5385.7188099999994</v>
      </c>
      <c r="F31" s="2"/>
    </row>
    <row r="32" spans="1:6" ht="45" customHeight="1">
      <c r="A32" s="23" t="s">
        <v>40</v>
      </c>
      <c r="B32" s="19" t="s">
        <v>9</v>
      </c>
      <c r="C32" s="6" t="s">
        <v>41</v>
      </c>
      <c r="D32" s="10">
        <v>11363.1</v>
      </c>
      <c r="E32" s="10">
        <f>5291654.98/1000</f>
        <v>5291.6549800000003</v>
      </c>
      <c r="F32" s="2"/>
    </row>
    <row r="33" spans="1:6" ht="69" customHeight="1">
      <c r="A33" s="23" t="s">
        <v>42</v>
      </c>
      <c r="B33" s="19" t="s">
        <v>9</v>
      </c>
      <c r="C33" s="6" t="s">
        <v>43</v>
      </c>
      <c r="D33" s="10">
        <v>61.4</v>
      </c>
      <c r="E33" s="10">
        <f>35572.87/1000</f>
        <v>35.572870000000002</v>
      </c>
      <c r="F33" s="2"/>
    </row>
    <row r="34" spans="1:6" ht="24.75" customHeight="1">
      <c r="A34" s="23" t="s">
        <v>44</v>
      </c>
      <c r="B34" s="19" t="s">
        <v>9</v>
      </c>
      <c r="C34" s="6" t="s">
        <v>45</v>
      </c>
      <c r="D34" s="10">
        <v>62.2</v>
      </c>
      <c r="E34" s="10">
        <f>58490.96/1000</f>
        <v>58.490960000000001</v>
      </c>
      <c r="F34" s="2"/>
    </row>
    <row r="35" spans="1:6">
      <c r="A35" s="23" t="s">
        <v>46</v>
      </c>
      <c r="B35" s="19" t="s">
        <v>9</v>
      </c>
      <c r="C35" s="6" t="s">
        <v>47</v>
      </c>
      <c r="D35" s="10">
        <v>3.5</v>
      </c>
      <c r="E35" s="10" t="s">
        <v>11</v>
      </c>
      <c r="F35" s="2"/>
    </row>
    <row r="36" spans="1:6">
      <c r="A36" s="23" t="s">
        <v>48</v>
      </c>
      <c r="B36" s="19" t="s">
        <v>9</v>
      </c>
      <c r="C36" s="6" t="s">
        <v>49</v>
      </c>
      <c r="D36" s="10">
        <v>3.5</v>
      </c>
      <c r="E36" s="10" t="s">
        <v>11</v>
      </c>
      <c r="F36" s="2"/>
    </row>
    <row r="37" spans="1:6">
      <c r="A37" s="23" t="s">
        <v>48</v>
      </c>
      <c r="B37" s="19" t="s">
        <v>9</v>
      </c>
      <c r="C37" s="6" t="s">
        <v>50</v>
      </c>
      <c r="D37" s="10">
        <v>3.5</v>
      </c>
      <c r="E37" s="10" t="s">
        <v>11</v>
      </c>
      <c r="F37" s="2"/>
    </row>
    <row r="38" spans="1:6">
      <c r="A38" s="23" t="s">
        <v>51</v>
      </c>
      <c r="B38" s="19" t="s">
        <v>9</v>
      </c>
      <c r="C38" s="6" t="s">
        <v>52</v>
      </c>
      <c r="D38" s="10">
        <v>4347.7</v>
      </c>
      <c r="E38" s="10">
        <f>800783.43/1000</f>
        <v>800.78343000000007</v>
      </c>
      <c r="F38" s="2"/>
    </row>
    <row r="39" spans="1:6">
      <c r="A39" s="23" t="s">
        <v>53</v>
      </c>
      <c r="B39" s="19" t="s">
        <v>9</v>
      </c>
      <c r="C39" s="6" t="s">
        <v>54</v>
      </c>
      <c r="D39" s="10">
        <v>2539</v>
      </c>
      <c r="E39" s="10">
        <f>62514.56/1000</f>
        <v>62.514559999999996</v>
      </c>
      <c r="F39" s="2"/>
    </row>
    <row r="40" spans="1:6" ht="25.5" customHeight="1">
      <c r="A40" s="23" t="s">
        <v>55</v>
      </c>
      <c r="B40" s="19" t="s">
        <v>9</v>
      </c>
      <c r="C40" s="6" t="s">
        <v>56</v>
      </c>
      <c r="D40" s="10">
        <v>2539</v>
      </c>
      <c r="E40" s="10">
        <f>62514.56/1000</f>
        <v>62.514559999999996</v>
      </c>
      <c r="F40" s="2"/>
    </row>
    <row r="41" spans="1:6">
      <c r="A41" s="23" t="s">
        <v>57</v>
      </c>
      <c r="B41" s="19" t="s">
        <v>9</v>
      </c>
      <c r="C41" s="6" t="s">
        <v>58</v>
      </c>
      <c r="D41" s="10">
        <v>1808.7</v>
      </c>
      <c r="E41" s="10">
        <f>738268.87/1000</f>
        <v>738.26886999999999</v>
      </c>
      <c r="F41" s="2"/>
    </row>
    <row r="42" spans="1:6">
      <c r="A42" s="23" t="s">
        <v>59</v>
      </c>
      <c r="B42" s="19" t="s">
        <v>9</v>
      </c>
      <c r="C42" s="6" t="s">
        <v>60</v>
      </c>
      <c r="D42" s="10">
        <v>702.1</v>
      </c>
      <c r="E42" s="10">
        <f>463060.98/1000</f>
        <v>463.06097999999997</v>
      </c>
      <c r="F42" s="2"/>
    </row>
    <row r="43" spans="1:6" ht="26.25" customHeight="1">
      <c r="A43" s="23" t="s">
        <v>61</v>
      </c>
      <c r="B43" s="19" t="s">
        <v>9</v>
      </c>
      <c r="C43" s="6" t="s">
        <v>62</v>
      </c>
      <c r="D43" s="10">
        <v>702.1</v>
      </c>
      <c r="E43" s="10">
        <f>463060.98/1000</f>
        <v>463.06097999999997</v>
      </c>
      <c r="F43" s="2"/>
    </row>
    <row r="44" spans="1:6">
      <c r="A44" s="23" t="s">
        <v>63</v>
      </c>
      <c r="B44" s="19" t="s">
        <v>9</v>
      </c>
      <c r="C44" s="6" t="s">
        <v>64</v>
      </c>
      <c r="D44" s="10">
        <v>1106.5999999999999</v>
      </c>
      <c r="E44" s="10">
        <f>275207.89/1000</f>
        <v>275.20789000000002</v>
      </c>
      <c r="F44" s="2"/>
    </row>
    <row r="45" spans="1:6" ht="25.5" customHeight="1">
      <c r="A45" s="23" t="s">
        <v>65</v>
      </c>
      <c r="B45" s="19" t="s">
        <v>9</v>
      </c>
      <c r="C45" s="6" t="s">
        <v>66</v>
      </c>
      <c r="D45" s="10">
        <v>1106.5999999999999</v>
      </c>
      <c r="E45" s="10">
        <f>275207.89/1000</f>
        <v>275.20789000000002</v>
      </c>
      <c r="F45" s="2"/>
    </row>
    <row r="46" spans="1:6" ht="15.75" customHeight="1">
      <c r="A46" s="23" t="s">
        <v>13</v>
      </c>
      <c r="B46" s="19" t="s">
        <v>9</v>
      </c>
      <c r="C46" s="6" t="s">
        <v>67</v>
      </c>
      <c r="D46" s="10">
        <v>2034.8</v>
      </c>
      <c r="E46" s="10">
        <f>401806.08/1000</f>
        <v>401.80608000000001</v>
      </c>
      <c r="F46" s="2"/>
    </row>
    <row r="47" spans="1:6" ht="26.25" customHeight="1">
      <c r="A47" s="23" t="s">
        <v>68</v>
      </c>
      <c r="B47" s="19" t="s">
        <v>9</v>
      </c>
      <c r="C47" s="6" t="s">
        <v>69</v>
      </c>
      <c r="D47" s="10">
        <v>1984.8</v>
      </c>
      <c r="E47" s="10">
        <f>400230.33/1000</f>
        <v>400.23033000000004</v>
      </c>
      <c r="F47" s="2"/>
    </row>
    <row r="48" spans="1:6" ht="48" customHeight="1">
      <c r="A48" s="23" t="s">
        <v>70</v>
      </c>
      <c r="B48" s="19" t="s">
        <v>9</v>
      </c>
      <c r="C48" s="6" t="s">
        <v>71</v>
      </c>
      <c r="D48" s="10">
        <v>1984.8</v>
      </c>
      <c r="E48" s="10">
        <f>400230.33/1000</f>
        <v>400.23033000000004</v>
      </c>
      <c r="F48" s="2"/>
    </row>
    <row r="49" spans="1:6" ht="36" customHeight="1">
      <c r="A49" s="23" t="s">
        <v>72</v>
      </c>
      <c r="B49" s="19" t="s">
        <v>9</v>
      </c>
      <c r="C49" s="6" t="s">
        <v>73</v>
      </c>
      <c r="D49" s="10">
        <v>1984.8</v>
      </c>
      <c r="E49" s="10">
        <f>400230.33/1000</f>
        <v>400.23033000000004</v>
      </c>
      <c r="F49" s="2"/>
    </row>
    <row r="50" spans="1:6" ht="48" customHeight="1">
      <c r="A50" s="23" t="s">
        <v>74</v>
      </c>
      <c r="B50" s="19" t="s">
        <v>9</v>
      </c>
      <c r="C50" s="6" t="s">
        <v>75</v>
      </c>
      <c r="D50" s="10">
        <v>1984.8</v>
      </c>
      <c r="E50" s="10">
        <f>400230.33/1000</f>
        <v>400.23033000000004</v>
      </c>
      <c r="F50" s="2"/>
    </row>
    <row r="51" spans="1:6" ht="14.25" customHeight="1">
      <c r="A51" s="23" t="s">
        <v>76</v>
      </c>
      <c r="B51" s="19" t="s">
        <v>9</v>
      </c>
      <c r="C51" s="6" t="s">
        <v>77</v>
      </c>
      <c r="D51" s="10">
        <v>50</v>
      </c>
      <c r="E51" s="10">
        <f>1575.75/1000</f>
        <v>1.57575</v>
      </c>
      <c r="F51" s="2"/>
    </row>
    <row r="52" spans="1:6" ht="26.25" customHeight="1">
      <c r="A52" s="23" t="s">
        <v>78</v>
      </c>
      <c r="B52" s="19" t="s">
        <v>9</v>
      </c>
      <c r="C52" s="6" t="s">
        <v>79</v>
      </c>
      <c r="D52" s="10">
        <v>50</v>
      </c>
      <c r="E52" s="10">
        <f>1575.75/1000</f>
        <v>1.57575</v>
      </c>
      <c r="F52" s="2"/>
    </row>
    <row r="53" spans="1:6" ht="24.75" customHeight="1">
      <c r="A53" s="23" t="s">
        <v>80</v>
      </c>
      <c r="B53" s="19" t="s">
        <v>9</v>
      </c>
      <c r="C53" s="6" t="s">
        <v>81</v>
      </c>
      <c r="D53" s="10">
        <v>50</v>
      </c>
      <c r="E53" s="10">
        <f>1575.75/1000</f>
        <v>1.57575</v>
      </c>
      <c r="F53" s="2"/>
    </row>
    <row r="54" spans="1:6" ht="21.75" customHeight="1">
      <c r="A54" s="23" t="s">
        <v>82</v>
      </c>
      <c r="B54" s="19" t="s">
        <v>9</v>
      </c>
      <c r="C54" s="6" t="s">
        <v>83</v>
      </c>
      <c r="D54" s="10">
        <v>50</v>
      </c>
      <c r="E54" s="10">
        <f>1575.75/1000</f>
        <v>1.57575</v>
      </c>
      <c r="F54" s="2"/>
    </row>
    <row r="55" spans="1:6" ht="15" customHeight="1">
      <c r="A55" s="23" t="s">
        <v>13</v>
      </c>
      <c r="B55" s="19" t="s">
        <v>9</v>
      </c>
      <c r="C55" s="6" t="s">
        <v>84</v>
      </c>
      <c r="D55" s="10">
        <v>4643.7950000000001</v>
      </c>
      <c r="E55" s="10">
        <f>2048484.81/1000</f>
        <v>2048.4848099999999</v>
      </c>
      <c r="F55" s="2"/>
    </row>
    <row r="56" spans="1:6" ht="26.25" customHeight="1">
      <c r="A56" s="23" t="s">
        <v>68</v>
      </c>
      <c r="B56" s="19" t="s">
        <v>9</v>
      </c>
      <c r="C56" s="6" t="s">
        <v>85</v>
      </c>
      <c r="D56" s="10">
        <v>2213.1</v>
      </c>
      <c r="E56" s="10">
        <f>708147.84/1000</f>
        <v>708.14783999999997</v>
      </c>
      <c r="F56" s="2"/>
    </row>
    <row r="57" spans="1:6" ht="46.5" customHeight="1">
      <c r="A57" s="23" t="s">
        <v>70</v>
      </c>
      <c r="B57" s="19" t="s">
        <v>9</v>
      </c>
      <c r="C57" s="6" t="s">
        <v>86</v>
      </c>
      <c r="D57" s="10">
        <v>1313.1</v>
      </c>
      <c r="E57" s="10">
        <f>403193.52/1000</f>
        <v>403.19352000000003</v>
      </c>
      <c r="F57" s="2"/>
    </row>
    <row r="58" spans="1:6" ht="44.25" customHeight="1">
      <c r="A58" s="23" t="s">
        <v>87</v>
      </c>
      <c r="B58" s="19" t="s">
        <v>9</v>
      </c>
      <c r="C58" s="6" t="s">
        <v>88</v>
      </c>
      <c r="D58" s="10">
        <v>146.5</v>
      </c>
      <c r="E58" s="10">
        <f>41990.54/1000</f>
        <v>41.990540000000003</v>
      </c>
      <c r="F58" s="2"/>
    </row>
    <row r="59" spans="1:6" ht="45" customHeight="1">
      <c r="A59" s="23" t="s">
        <v>89</v>
      </c>
      <c r="B59" s="19" t="s">
        <v>9</v>
      </c>
      <c r="C59" s="6" t="s">
        <v>90</v>
      </c>
      <c r="D59" s="10">
        <v>146.5</v>
      </c>
      <c r="E59" s="10">
        <f>41990.54/1000</f>
        <v>41.990540000000003</v>
      </c>
      <c r="F59" s="2"/>
    </row>
    <row r="60" spans="1:6" ht="23.25" customHeight="1">
      <c r="A60" s="23" t="s">
        <v>91</v>
      </c>
      <c r="B60" s="19" t="s">
        <v>9</v>
      </c>
      <c r="C60" s="6" t="s">
        <v>92</v>
      </c>
      <c r="D60" s="10">
        <v>1166.5999999999999</v>
      </c>
      <c r="E60" s="10">
        <f>361202.98/1000</f>
        <v>361.20297999999997</v>
      </c>
      <c r="F60" s="2"/>
    </row>
    <row r="61" spans="1:6" ht="25.5" customHeight="1">
      <c r="A61" s="23" t="s">
        <v>93</v>
      </c>
      <c r="B61" s="19" t="s">
        <v>9</v>
      </c>
      <c r="C61" s="6" t="s">
        <v>94</v>
      </c>
      <c r="D61" s="10">
        <v>1166.5999999999999</v>
      </c>
      <c r="E61" s="10">
        <f>361202.98/1000</f>
        <v>361.20297999999997</v>
      </c>
      <c r="F61" s="2"/>
    </row>
    <row r="62" spans="1:6" ht="43.5" customHeight="1">
      <c r="A62" s="23" t="s">
        <v>95</v>
      </c>
      <c r="B62" s="19" t="s">
        <v>9</v>
      </c>
      <c r="C62" s="6" t="s">
        <v>96</v>
      </c>
      <c r="D62" s="10">
        <v>900</v>
      </c>
      <c r="E62" s="10">
        <f>304954.32/1000</f>
        <v>304.95432</v>
      </c>
      <c r="F62" s="2"/>
    </row>
    <row r="63" spans="1:6" ht="49.5" customHeight="1">
      <c r="A63" s="23" t="s">
        <v>97</v>
      </c>
      <c r="B63" s="19" t="s">
        <v>9</v>
      </c>
      <c r="C63" s="6" t="s">
        <v>98</v>
      </c>
      <c r="D63" s="10">
        <v>900</v>
      </c>
      <c r="E63" s="10">
        <f>304954.32/1000</f>
        <v>304.95432</v>
      </c>
      <c r="F63" s="2"/>
    </row>
    <row r="64" spans="1:6" ht="47.25" customHeight="1">
      <c r="A64" s="23" t="s">
        <v>99</v>
      </c>
      <c r="B64" s="19" t="s">
        <v>9</v>
      </c>
      <c r="C64" s="6" t="s">
        <v>100</v>
      </c>
      <c r="D64" s="10">
        <v>900</v>
      </c>
      <c r="E64" s="10">
        <f>304954.32/1000</f>
        <v>304.95432</v>
      </c>
      <c r="F64" s="2"/>
    </row>
    <row r="65" spans="1:6" ht="24" customHeight="1">
      <c r="A65" s="23" t="s">
        <v>101</v>
      </c>
      <c r="B65" s="19" t="s">
        <v>9</v>
      </c>
      <c r="C65" s="6" t="s">
        <v>102</v>
      </c>
      <c r="D65" s="10">
        <v>1780</v>
      </c>
      <c r="E65" s="10">
        <f>717995.83/1000</f>
        <v>717.99582999999996</v>
      </c>
      <c r="F65" s="2"/>
    </row>
    <row r="66" spans="1:6" ht="14.25" customHeight="1">
      <c r="A66" s="23" t="s">
        <v>103</v>
      </c>
      <c r="B66" s="19" t="s">
        <v>9</v>
      </c>
      <c r="C66" s="6" t="s">
        <v>104</v>
      </c>
      <c r="D66" s="10">
        <v>1750</v>
      </c>
      <c r="E66" s="10">
        <v>645.18100000000004</v>
      </c>
      <c r="F66" s="2"/>
    </row>
    <row r="67" spans="1:6" ht="13.5" customHeight="1">
      <c r="A67" s="23" t="s">
        <v>105</v>
      </c>
      <c r="B67" s="19" t="s">
        <v>9</v>
      </c>
      <c r="C67" s="6" t="s">
        <v>106</v>
      </c>
      <c r="D67" s="10">
        <v>1750</v>
      </c>
      <c r="E67" s="10">
        <v>645.18100000000004</v>
      </c>
      <c r="F67" s="2"/>
    </row>
    <row r="68" spans="1:6" ht="23.25" customHeight="1">
      <c r="A68" s="23" t="s">
        <v>107</v>
      </c>
      <c r="B68" s="19" t="s">
        <v>9</v>
      </c>
      <c r="C68" s="6" t="s">
        <v>108</v>
      </c>
      <c r="D68" s="10">
        <v>1750</v>
      </c>
      <c r="E68" s="10">
        <v>645.18100000000004</v>
      </c>
      <c r="F68" s="2"/>
    </row>
    <row r="69" spans="1:6" ht="25.5" customHeight="1">
      <c r="A69" s="23" t="s">
        <v>107</v>
      </c>
      <c r="B69" s="19" t="s">
        <v>9</v>
      </c>
      <c r="C69" s="6" t="s">
        <v>109</v>
      </c>
      <c r="D69" s="10">
        <v>1750</v>
      </c>
      <c r="E69" s="10">
        <v>645.18100000000004</v>
      </c>
      <c r="F69" s="2"/>
    </row>
    <row r="70" spans="1:6" ht="13.5" customHeight="1">
      <c r="A70" s="23" t="s">
        <v>110</v>
      </c>
      <c r="B70" s="19" t="s">
        <v>9</v>
      </c>
      <c r="C70" s="6" t="s">
        <v>111</v>
      </c>
      <c r="D70" s="10">
        <v>30</v>
      </c>
      <c r="E70" s="10">
        <f>72814.83/1000</f>
        <v>72.814830000000001</v>
      </c>
      <c r="F70" s="2"/>
    </row>
    <row r="71" spans="1:6" ht="23.25">
      <c r="A71" s="23" t="s">
        <v>112</v>
      </c>
      <c r="B71" s="19" t="s">
        <v>9</v>
      </c>
      <c r="C71" s="6" t="s">
        <v>113</v>
      </c>
      <c r="D71" s="10">
        <v>30</v>
      </c>
      <c r="E71" s="10">
        <f>72814.83/1000</f>
        <v>72.814830000000001</v>
      </c>
      <c r="F71" s="2"/>
    </row>
    <row r="72" spans="1:6" ht="26.25" customHeight="1">
      <c r="A72" s="23" t="s">
        <v>114</v>
      </c>
      <c r="B72" s="19" t="s">
        <v>9</v>
      </c>
      <c r="C72" s="6" t="s">
        <v>115</v>
      </c>
      <c r="D72" s="10">
        <v>30</v>
      </c>
      <c r="E72" s="10">
        <f>72814.83/1000</f>
        <v>72.814830000000001</v>
      </c>
      <c r="F72" s="2"/>
    </row>
    <row r="73" spans="1:6" ht="17.25" customHeight="1">
      <c r="A73" s="23" t="s">
        <v>116</v>
      </c>
      <c r="B73" s="19" t="s">
        <v>9</v>
      </c>
      <c r="C73" s="6" t="s">
        <v>117</v>
      </c>
      <c r="D73" s="10">
        <v>650.69500000000005</v>
      </c>
      <c r="E73" s="10">
        <f>622341.14/1000</f>
        <v>622.34114</v>
      </c>
      <c r="F73" s="2"/>
    </row>
    <row r="74" spans="1:6" ht="27" customHeight="1">
      <c r="A74" s="23" t="s">
        <v>118</v>
      </c>
      <c r="B74" s="19" t="s">
        <v>9</v>
      </c>
      <c r="C74" s="6" t="s">
        <v>119</v>
      </c>
      <c r="D74" s="10">
        <v>30</v>
      </c>
      <c r="E74" s="10">
        <f>1521.09/1000</f>
        <v>1.5210899999999998</v>
      </c>
      <c r="F74" s="2"/>
    </row>
    <row r="75" spans="1:6" ht="35.25" customHeight="1">
      <c r="A75" s="23" t="s">
        <v>120</v>
      </c>
      <c r="B75" s="19" t="s">
        <v>9</v>
      </c>
      <c r="C75" s="6" t="s">
        <v>121</v>
      </c>
      <c r="D75" s="10">
        <v>30</v>
      </c>
      <c r="E75" s="10">
        <f>1521.09/1000</f>
        <v>1.5210899999999998</v>
      </c>
      <c r="F75" s="2"/>
    </row>
    <row r="76" spans="1:6" ht="70.5" customHeight="1">
      <c r="A76" s="23" t="s">
        <v>122</v>
      </c>
      <c r="B76" s="19" t="s">
        <v>9</v>
      </c>
      <c r="C76" s="6" t="s">
        <v>123</v>
      </c>
      <c r="D76" s="10">
        <v>620.69500000000005</v>
      </c>
      <c r="E76" s="10">
        <f>620820.05/1000</f>
        <v>620.82005000000004</v>
      </c>
      <c r="F76" s="2"/>
    </row>
    <row r="77" spans="1:6" ht="45.75" customHeight="1">
      <c r="A77" s="23" t="s">
        <v>124</v>
      </c>
      <c r="B77" s="19" t="s">
        <v>9</v>
      </c>
      <c r="C77" s="6" t="s">
        <v>125</v>
      </c>
      <c r="D77" s="10">
        <v>620.69500000000005</v>
      </c>
      <c r="E77" s="10">
        <f>620820.05/1000</f>
        <v>620.82005000000004</v>
      </c>
      <c r="F77" s="2"/>
    </row>
    <row r="78" spans="1:6" ht="47.25" customHeight="1">
      <c r="A78" s="23" t="s">
        <v>126</v>
      </c>
      <c r="B78" s="19" t="s">
        <v>9</v>
      </c>
      <c r="C78" s="6" t="s">
        <v>127</v>
      </c>
      <c r="D78" s="10">
        <v>620.69500000000005</v>
      </c>
      <c r="E78" s="10">
        <f>620820.05/1000</f>
        <v>620.82005000000004</v>
      </c>
      <c r="F78" s="2"/>
    </row>
    <row r="79" spans="1:6">
      <c r="A79" s="23" t="s">
        <v>128</v>
      </c>
      <c r="B79" s="19" t="s">
        <v>9</v>
      </c>
      <c r="C79" s="6" t="s">
        <v>129</v>
      </c>
      <c r="D79" s="10">
        <v>30412.255000000001</v>
      </c>
      <c r="E79" s="10">
        <f>15445222.21/1000</f>
        <v>15445.222210000002</v>
      </c>
      <c r="F79" s="2"/>
    </row>
    <row r="80" spans="1:6" ht="24" customHeight="1">
      <c r="A80" s="23" t="s">
        <v>130</v>
      </c>
      <c r="B80" s="19" t="s">
        <v>9</v>
      </c>
      <c r="C80" s="6" t="s">
        <v>131</v>
      </c>
      <c r="D80" s="10">
        <v>30370.292000000001</v>
      </c>
      <c r="E80" s="10">
        <f>15403259.21/1000</f>
        <v>15403.25921</v>
      </c>
      <c r="F80" s="2"/>
    </row>
    <row r="81" spans="1:6" ht="13.5" customHeight="1">
      <c r="A81" s="23" t="s">
        <v>132</v>
      </c>
      <c r="B81" s="19" t="s">
        <v>9</v>
      </c>
      <c r="C81" s="6" t="s">
        <v>133</v>
      </c>
      <c r="D81" s="10">
        <v>10199</v>
      </c>
      <c r="E81" s="10">
        <f>5614720.21/1000</f>
        <v>5614.7202100000004</v>
      </c>
      <c r="F81" s="2"/>
    </row>
    <row r="82" spans="1:6" ht="23.25" customHeight="1">
      <c r="A82" s="23" t="s">
        <v>134</v>
      </c>
      <c r="B82" s="19" t="s">
        <v>9</v>
      </c>
      <c r="C82" s="6" t="s">
        <v>135</v>
      </c>
      <c r="D82" s="10">
        <v>1269</v>
      </c>
      <c r="E82" s="10">
        <f>405320.21/1000</f>
        <v>405.32021000000003</v>
      </c>
      <c r="F82" s="2"/>
    </row>
    <row r="83" spans="1:6" ht="27.75" customHeight="1">
      <c r="A83" s="23" t="s">
        <v>136</v>
      </c>
      <c r="B83" s="19" t="s">
        <v>9</v>
      </c>
      <c r="C83" s="6" t="s">
        <v>137</v>
      </c>
      <c r="D83" s="10">
        <v>1269</v>
      </c>
      <c r="E83" s="10">
        <f>405320.21/1000</f>
        <v>405.32021000000003</v>
      </c>
      <c r="F83" s="2"/>
    </row>
    <row r="84" spans="1:6" ht="24" customHeight="1">
      <c r="A84" s="23" t="s">
        <v>138</v>
      </c>
      <c r="B84" s="19" t="s">
        <v>9</v>
      </c>
      <c r="C84" s="6" t="s">
        <v>139</v>
      </c>
      <c r="D84" s="10">
        <v>8930</v>
      </c>
      <c r="E84" s="10">
        <v>5209.3999999999996</v>
      </c>
      <c r="F84" s="2"/>
    </row>
    <row r="85" spans="1:6" ht="23.25" customHeight="1">
      <c r="A85" s="23" t="s">
        <v>140</v>
      </c>
      <c r="B85" s="19" t="s">
        <v>9</v>
      </c>
      <c r="C85" s="6" t="s">
        <v>141</v>
      </c>
      <c r="D85" s="10">
        <v>8930</v>
      </c>
      <c r="E85" s="10">
        <v>5209.3999999999996</v>
      </c>
      <c r="F85" s="2"/>
    </row>
    <row r="86" spans="1:6" ht="23.25" customHeight="1">
      <c r="A86" s="23" t="s">
        <v>142</v>
      </c>
      <c r="B86" s="19" t="s">
        <v>9</v>
      </c>
      <c r="C86" s="6" t="s">
        <v>143</v>
      </c>
      <c r="D86" s="10">
        <v>17827.491999999998</v>
      </c>
      <c r="E86" s="10">
        <v>9398.5390000000007</v>
      </c>
      <c r="F86" s="2"/>
    </row>
    <row r="87" spans="1:6" ht="36" customHeight="1">
      <c r="A87" s="23" t="s">
        <v>144</v>
      </c>
      <c r="B87" s="19" t="s">
        <v>9</v>
      </c>
      <c r="C87" s="6" t="s">
        <v>145</v>
      </c>
      <c r="D87" s="10">
        <v>317</v>
      </c>
      <c r="E87" s="10">
        <v>317</v>
      </c>
      <c r="F87" s="2"/>
    </row>
    <row r="88" spans="1:6" ht="45" customHeight="1">
      <c r="A88" s="23" t="s">
        <v>146</v>
      </c>
      <c r="B88" s="19" t="s">
        <v>9</v>
      </c>
      <c r="C88" s="6" t="s">
        <v>147</v>
      </c>
      <c r="D88" s="10">
        <v>317</v>
      </c>
      <c r="E88" s="10">
        <v>317</v>
      </c>
      <c r="F88" s="2"/>
    </row>
    <row r="89" spans="1:6" ht="12" customHeight="1">
      <c r="A89" s="23" t="s">
        <v>148</v>
      </c>
      <c r="B89" s="19" t="s">
        <v>9</v>
      </c>
      <c r="C89" s="6" t="s">
        <v>149</v>
      </c>
      <c r="D89" s="10">
        <v>16.3</v>
      </c>
      <c r="E89" s="10">
        <v>16.3</v>
      </c>
      <c r="F89" s="2"/>
    </row>
    <row r="90" spans="1:6" ht="15" customHeight="1">
      <c r="A90" s="23" t="s">
        <v>150</v>
      </c>
      <c r="B90" s="19" t="s">
        <v>9</v>
      </c>
      <c r="C90" s="6" t="s">
        <v>151</v>
      </c>
      <c r="D90" s="10">
        <v>16.3</v>
      </c>
      <c r="E90" s="10">
        <v>16.3</v>
      </c>
      <c r="F90" s="2"/>
    </row>
    <row r="91" spans="1:6" ht="27" customHeight="1">
      <c r="A91" s="23" t="s">
        <v>152</v>
      </c>
      <c r="B91" s="19" t="s">
        <v>9</v>
      </c>
      <c r="C91" s="6" t="s">
        <v>153</v>
      </c>
      <c r="D91" s="10">
        <v>5154.3999999999996</v>
      </c>
      <c r="E91" s="10" t="s">
        <v>11</v>
      </c>
      <c r="F91" s="2"/>
    </row>
    <row r="92" spans="1:6" ht="24.75" customHeight="1">
      <c r="A92" s="23" t="s">
        <v>154</v>
      </c>
      <c r="B92" s="19" t="s">
        <v>9</v>
      </c>
      <c r="C92" s="6" t="s">
        <v>155</v>
      </c>
      <c r="D92" s="10">
        <v>5154.3999999999996</v>
      </c>
      <c r="E92" s="10" t="s">
        <v>11</v>
      </c>
      <c r="F92" s="2"/>
    </row>
    <row r="93" spans="1:6">
      <c r="A93" s="23" t="s">
        <v>156</v>
      </c>
      <c r="B93" s="19" t="s">
        <v>9</v>
      </c>
      <c r="C93" s="6" t="s">
        <v>157</v>
      </c>
      <c r="D93" s="10">
        <v>12339.791999999999</v>
      </c>
      <c r="E93" s="10">
        <v>9065.2389999999996</v>
      </c>
      <c r="F93" s="2"/>
    </row>
    <row r="94" spans="1:6" ht="15" customHeight="1">
      <c r="A94" s="23" t="s">
        <v>158</v>
      </c>
      <c r="B94" s="19" t="s">
        <v>9</v>
      </c>
      <c r="C94" s="6" t="s">
        <v>159</v>
      </c>
      <c r="D94" s="10">
        <v>12339.791999999999</v>
      </c>
      <c r="E94" s="10">
        <v>9065.2389999999996</v>
      </c>
      <c r="F94" s="2"/>
    </row>
    <row r="95" spans="1:6" ht="36" customHeight="1">
      <c r="A95" s="23" t="s">
        <v>160</v>
      </c>
      <c r="B95" s="19" t="s">
        <v>9</v>
      </c>
      <c r="C95" s="6" t="s">
        <v>161</v>
      </c>
      <c r="D95" s="10">
        <v>6.93</v>
      </c>
      <c r="E95" s="10" t="s">
        <v>11</v>
      </c>
      <c r="F95" s="2"/>
    </row>
    <row r="96" spans="1:6" ht="37.5" customHeight="1">
      <c r="A96" s="23" t="s">
        <v>162</v>
      </c>
      <c r="B96" s="19" t="s">
        <v>9</v>
      </c>
      <c r="C96" s="6" t="s">
        <v>163</v>
      </c>
      <c r="D96" s="10">
        <v>284.67200000000003</v>
      </c>
      <c r="E96" s="10">
        <v>284.67200000000003</v>
      </c>
      <c r="F96" s="2"/>
    </row>
    <row r="97" spans="1:6" ht="25.5" customHeight="1">
      <c r="A97" s="23" t="s">
        <v>164</v>
      </c>
      <c r="B97" s="19" t="s">
        <v>9</v>
      </c>
      <c r="C97" s="6" t="s">
        <v>165</v>
      </c>
      <c r="D97" s="10">
        <v>257.89999999999998</v>
      </c>
      <c r="E97" s="10" t="s">
        <v>11</v>
      </c>
      <c r="F97" s="2"/>
    </row>
    <row r="98" spans="1:6" ht="46.5" customHeight="1">
      <c r="A98" s="23" t="s">
        <v>166</v>
      </c>
      <c r="B98" s="19" t="s">
        <v>9</v>
      </c>
      <c r="C98" s="6" t="s">
        <v>167</v>
      </c>
      <c r="D98" s="10">
        <v>321.79000000000002</v>
      </c>
      <c r="E98" s="10" t="s">
        <v>11</v>
      </c>
      <c r="F98" s="2"/>
    </row>
    <row r="99" spans="1:6" ht="25.5" customHeight="1">
      <c r="A99" s="23" t="s">
        <v>168</v>
      </c>
      <c r="B99" s="19" t="s">
        <v>9</v>
      </c>
      <c r="C99" s="6" t="s">
        <v>169</v>
      </c>
      <c r="D99" s="10">
        <v>11468.5</v>
      </c>
      <c r="E99" s="10">
        <v>8780.5669999999991</v>
      </c>
      <c r="F99" s="2"/>
    </row>
    <row r="100" spans="1:6" ht="16.5" customHeight="1">
      <c r="A100" s="23" t="s">
        <v>170</v>
      </c>
      <c r="B100" s="19" t="s">
        <v>9</v>
      </c>
      <c r="C100" s="6" t="s">
        <v>171</v>
      </c>
      <c r="D100" s="10">
        <v>0.6</v>
      </c>
      <c r="E100" s="10" t="s">
        <v>11</v>
      </c>
      <c r="F100" s="2"/>
    </row>
    <row r="101" spans="1:6" ht="21" customHeight="1">
      <c r="A101" s="23" t="s">
        <v>172</v>
      </c>
      <c r="B101" s="19" t="s">
        <v>9</v>
      </c>
      <c r="C101" s="6" t="s">
        <v>173</v>
      </c>
      <c r="D101" s="10">
        <v>0.6</v>
      </c>
      <c r="E101" s="10" t="s">
        <v>11</v>
      </c>
      <c r="F101" s="2"/>
    </row>
    <row r="102" spans="1:6" ht="26.25" customHeight="1">
      <c r="A102" s="23" t="s">
        <v>174</v>
      </c>
      <c r="B102" s="19" t="s">
        <v>9</v>
      </c>
      <c r="C102" s="6" t="s">
        <v>175</v>
      </c>
      <c r="D102" s="10">
        <v>0.6</v>
      </c>
      <c r="E102" s="10" t="s">
        <v>11</v>
      </c>
      <c r="F102" s="2"/>
    </row>
    <row r="103" spans="1:6" ht="36.75" customHeight="1">
      <c r="A103" s="23" t="s">
        <v>176</v>
      </c>
      <c r="B103" s="19" t="s">
        <v>9</v>
      </c>
      <c r="C103" s="6" t="s">
        <v>177</v>
      </c>
      <c r="D103" s="10">
        <v>0.6</v>
      </c>
      <c r="E103" s="10" t="s">
        <v>11</v>
      </c>
      <c r="F103" s="2"/>
    </row>
    <row r="104" spans="1:6">
      <c r="A104" s="23" t="s">
        <v>178</v>
      </c>
      <c r="B104" s="19" t="s">
        <v>9</v>
      </c>
      <c r="C104" s="6" t="s">
        <v>179</v>
      </c>
      <c r="D104" s="10">
        <v>2343.1999999999998</v>
      </c>
      <c r="E104" s="10">
        <v>390</v>
      </c>
      <c r="F104" s="2"/>
    </row>
    <row r="105" spans="1:6" ht="15" customHeight="1">
      <c r="A105" s="23" t="s">
        <v>180</v>
      </c>
      <c r="B105" s="19" t="s">
        <v>9</v>
      </c>
      <c r="C105" s="6" t="s">
        <v>181</v>
      </c>
      <c r="D105" s="10">
        <v>2343.1999999999998</v>
      </c>
      <c r="E105" s="10">
        <v>390</v>
      </c>
      <c r="F105" s="2"/>
    </row>
    <row r="106" spans="1:6" ht="24" customHeight="1">
      <c r="A106" s="23" t="s">
        <v>182</v>
      </c>
      <c r="B106" s="19" t="s">
        <v>9</v>
      </c>
      <c r="C106" s="6" t="s">
        <v>183</v>
      </c>
      <c r="D106" s="10">
        <v>2343.1999999999998</v>
      </c>
      <c r="E106" s="10">
        <v>390</v>
      </c>
      <c r="F106" s="2"/>
    </row>
    <row r="107" spans="1:6" ht="35.25" customHeight="1">
      <c r="A107" s="23" t="s">
        <v>184</v>
      </c>
      <c r="B107" s="19" t="s">
        <v>9</v>
      </c>
      <c r="C107" s="6" t="s">
        <v>185</v>
      </c>
      <c r="D107" s="10">
        <v>3.2</v>
      </c>
      <c r="E107" s="10" t="s">
        <v>11</v>
      </c>
      <c r="F107" s="2"/>
    </row>
    <row r="108" spans="1:6" ht="38.25" customHeight="1">
      <c r="A108" s="23" t="s">
        <v>186</v>
      </c>
      <c r="B108" s="19" t="s">
        <v>9</v>
      </c>
      <c r="C108" s="6" t="s">
        <v>187</v>
      </c>
      <c r="D108" s="10">
        <v>50</v>
      </c>
      <c r="E108" s="10" t="s">
        <v>11</v>
      </c>
      <c r="F108" s="2"/>
    </row>
    <row r="109" spans="1:6" ht="36" customHeight="1">
      <c r="A109" s="23" t="s">
        <v>188</v>
      </c>
      <c r="B109" s="19" t="s">
        <v>9</v>
      </c>
      <c r="C109" s="6" t="s">
        <v>189</v>
      </c>
      <c r="D109" s="10">
        <v>100</v>
      </c>
      <c r="E109" s="10" t="s">
        <v>11</v>
      </c>
      <c r="F109" s="2"/>
    </row>
    <row r="110" spans="1:6" ht="36" customHeight="1">
      <c r="A110" s="23" t="s">
        <v>190</v>
      </c>
      <c r="B110" s="19" t="s">
        <v>9</v>
      </c>
      <c r="C110" s="6" t="s">
        <v>191</v>
      </c>
      <c r="D110" s="10">
        <v>390</v>
      </c>
      <c r="E110" s="10">
        <v>390</v>
      </c>
      <c r="F110" s="2"/>
    </row>
    <row r="111" spans="1:6" ht="36" customHeight="1">
      <c r="A111" s="23" t="s">
        <v>192</v>
      </c>
      <c r="B111" s="19" t="s">
        <v>9</v>
      </c>
      <c r="C111" s="6" t="s">
        <v>193</v>
      </c>
      <c r="D111" s="10">
        <v>1800</v>
      </c>
      <c r="E111" s="10" t="s">
        <v>11</v>
      </c>
      <c r="F111" s="2"/>
    </row>
    <row r="112" spans="1:6" ht="15.75" customHeight="1">
      <c r="A112" s="23" t="s">
        <v>194</v>
      </c>
      <c r="B112" s="19" t="s">
        <v>9</v>
      </c>
      <c r="C112" s="6" t="s">
        <v>195</v>
      </c>
      <c r="D112" s="10">
        <v>41.963000000000001</v>
      </c>
      <c r="E112" s="10">
        <v>41.963000000000001</v>
      </c>
      <c r="F112" s="2"/>
    </row>
    <row r="113" spans="1:6" ht="13.5" customHeight="1">
      <c r="A113" s="23" t="s">
        <v>196</v>
      </c>
      <c r="B113" s="19" t="s">
        <v>9</v>
      </c>
      <c r="C113" s="6" t="s">
        <v>197</v>
      </c>
      <c r="D113" s="10">
        <v>41.963000000000001</v>
      </c>
      <c r="E113" s="10">
        <v>41.963000000000001</v>
      </c>
      <c r="F113" s="2"/>
    </row>
    <row r="114" spans="1:6" ht="24.75" customHeight="1">
      <c r="A114" s="24" t="s">
        <v>198</v>
      </c>
      <c r="B114" s="19" t="s">
        <v>9</v>
      </c>
      <c r="C114" s="6" t="s">
        <v>199</v>
      </c>
      <c r="D114" s="10">
        <v>41.963000000000001</v>
      </c>
      <c r="E114" s="10">
        <v>41.963000000000001</v>
      </c>
      <c r="F114" s="2"/>
    </row>
  </sheetData>
  <mergeCells count="10">
    <mergeCell ref="A7:E7"/>
    <mergeCell ref="E2:F2"/>
    <mergeCell ref="E3:F3"/>
    <mergeCell ref="E4:F4"/>
    <mergeCell ref="A10:A14"/>
    <mergeCell ref="A9:E9"/>
    <mergeCell ref="B10:B14"/>
    <mergeCell ref="C10:C14"/>
    <mergeCell ref="D10:D14"/>
    <mergeCell ref="E11:E14"/>
  </mergeCells>
  <pageMargins left="0.39374999999999999" right="0.39374999999999999" top="0.39374999999999999" bottom="0.39374999999999999" header="0.51180550000000002" footer="0.51180550000000002"/>
  <pageSetup paperSize="9"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2EEF1D0-5BE1-41B2-B3C2-2FD3C2B4B7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ELENA\User</dc:creator>
  <cp:lastModifiedBy>User</cp:lastModifiedBy>
  <cp:lastPrinted>2020-09-23T13:22:30Z</cp:lastPrinted>
  <dcterms:created xsi:type="dcterms:W3CDTF">2020-07-07T06:08:35Z</dcterms:created>
  <dcterms:modified xsi:type="dcterms:W3CDTF">2020-09-23T13:38:10Z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977_m1632_0503127M_Тип учреждения=Сводный_M_06.2020...xlsx</vt:lpwstr>
  </property>
  <property fmtid="{D5CDD505-2E9C-101B-9397-08002B2CF9AE}" pid="3" name="Название отчета">
    <vt:lpwstr>977_m1632_0503127M_Тип учреждения=Сводный_M_06.2020...xlsx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a_4316003799</vt:lpwstr>
  </property>
  <property fmtid="{D5CDD505-2E9C-101B-9397-08002B2CF9AE}" pid="10" name="Шаблон">
    <vt:lpwstr>SV_0503127M_20190101.xlt</vt:lpwstr>
  </property>
  <property fmtid="{D5CDD505-2E9C-101B-9397-08002B2CF9AE}" pid="11" name="Локальная база">
    <vt:lpwstr>не используется</vt:lpwstr>
  </property>
</Properties>
</file>